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haj01fps001\Homeshares$\mbehring\Desktop\"/>
    </mc:Choice>
  </mc:AlternateContent>
  <xr:revisionPtr revIDLastSave="0" documentId="13_ncr:1_{B1D844BF-0F44-4F1C-A343-BA20E6492CA3}" xr6:coauthVersionLast="47" xr6:coauthVersionMax="47" xr10:uidLastSave="{00000000-0000-0000-0000-000000000000}"/>
  <bookViews>
    <workbookView xWindow="-98" yWindow="-98" windowWidth="20715" windowHeight="13276" xr2:uid="{7E3A0B4E-2C43-4A41-91CC-698A094E3813}"/>
  </bookViews>
  <sheets>
    <sheet name="Noten" sheetId="1" r:id="rId1"/>
    <sheet name="Ergänzungsprüf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J11" i="1" s="1"/>
  <c r="C2" i="2"/>
  <c r="E2" i="2" s="1"/>
  <c r="B19" i="1"/>
  <c r="B29" i="1" s="1"/>
  <c r="B18" i="1"/>
  <c r="B27" i="1" s="1"/>
  <c r="J4" i="1"/>
  <c r="J3" i="1"/>
  <c r="D12" i="1"/>
  <c r="F12" i="1" s="1"/>
  <c r="D10" i="1"/>
  <c r="F10" i="1" s="1"/>
  <c r="D4" i="1"/>
  <c r="F4" i="1" s="1"/>
  <c r="D3" i="1"/>
  <c r="F3" i="1" s="1"/>
  <c r="F11" i="1" l="1"/>
  <c r="F14" i="1" s="1"/>
  <c r="H14" i="1" s="1"/>
  <c r="J12" i="1"/>
  <c r="J10" i="1"/>
  <c r="F6" i="1"/>
  <c r="B25" i="1" l="1"/>
  <c r="J14" i="1"/>
  <c r="H6" i="1"/>
  <c r="J6" i="1" s="1"/>
  <c r="F16" i="1"/>
  <c r="J16" i="1" l="1"/>
  <c r="B23" i="1"/>
  <c r="F31" i="1" l="1"/>
  <c r="B31" i="1"/>
</calcChain>
</file>

<file path=xl/sharedStrings.xml><?xml version="1.0" encoding="utf-8"?>
<sst xmlns="http://schemas.openxmlformats.org/spreadsheetml/2006/main" count="35" uniqueCount="33">
  <si>
    <t>Teil 1</t>
  </si>
  <si>
    <t>Empfangen und Aufnehmen 
von Patientinnen und Patienten</t>
  </si>
  <si>
    <t>Punkte</t>
  </si>
  <si>
    <t>Faktor</t>
  </si>
  <si>
    <t xml:space="preserve">Punkte </t>
  </si>
  <si>
    <t>Ergebnis Teil 1</t>
  </si>
  <si>
    <t>Teil 2</t>
  </si>
  <si>
    <t>Assistieren bei und Dokumentieren 
von zahnärztlichen Maßnahmen</t>
  </si>
  <si>
    <t>Organisieren der Verwaltungs prozesse
 und Abrechnen von Leistungen</t>
  </si>
  <si>
    <t>WiSo</t>
  </si>
  <si>
    <t>Summe</t>
  </si>
  <si>
    <t>:  35 =</t>
  </si>
  <si>
    <t>:  65 =</t>
  </si>
  <si>
    <t>* 25 =</t>
  </si>
  <si>
    <t>* 10 =</t>
  </si>
  <si>
    <t>* 30 =</t>
  </si>
  <si>
    <t>Ergebnis Teil 2</t>
  </si>
  <si>
    <t>*  25 =</t>
  </si>
  <si>
    <t>Schulnote</t>
  </si>
  <si>
    <t>Bestanden</t>
  </si>
  <si>
    <t>Gesamtergebnis ausreichend ?</t>
  </si>
  <si>
    <t>Mindestens  2 mal ausreichend in Teil 2?</t>
  </si>
  <si>
    <t>Anzahl Prüfungsbereiche in Teil 2 unter 50 Punkte</t>
  </si>
  <si>
    <t>Anzahl ungenügender Prüfungsbereiche in Teil 2</t>
  </si>
  <si>
    <t>Kein ungenügend in Teil 2 ?</t>
  </si>
  <si>
    <t>Prüfung bestanden?</t>
  </si>
  <si>
    <t>Durchführen von Hygienemaßnahmen und 
Aufbereiten von Medizinprodukten</t>
  </si>
  <si>
    <t>Gesamtergebnis (Teil 1 und 2)</t>
  </si>
  <si>
    <t>Ergebnis Teil 2 ausreichend?</t>
  </si>
  <si>
    <t>Bisheriges schriftliches
 Ergebnis</t>
  </si>
  <si>
    <t>Ergebnis mündliche Ergänzungsprüfung</t>
  </si>
  <si>
    <t>Neues 
Ergebnis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</si>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</sst>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Century Gothic"/>
      <family val="2"/>
    </font>
    <font>
      <sz val="10"/>
      <color rgb="FF444A58"/>
      <name val="Centory gothic"/>
    </font>
    <font>
      <sz val="10"/>
      <color rgb="FF1E1E1E"/>
      <name val="Segoe UI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1D05F-21CA-47EC-8C8A-8AAF2D19095B}">
  <dimension ref="A1:J31"/>
  <sheetViews>
    <sheetView tabSelected="1" topLeftCell="A3" workbookViewId="0">
      <selection activeCell="B15" sqref="B15"/>
    </sheetView>
  </sheetViews>
  <sheetFormatPr baseColWidth="10" defaultRowHeight="13.15"/>
  <cols>
    <col min="1" max="1" width="43.9296875" customWidth="1"/>
    <col min="7" max="8" width="10.6640625" style="1"/>
  </cols>
  <sheetData>
    <row r="1" spans="1:10">
      <c r="A1" s="14" t="s">
        <v>0</v>
      </c>
      <c r="B1" s="12" t="s">
        <v>2</v>
      </c>
      <c r="C1" s="12"/>
      <c r="D1" s="12" t="s">
        <v>4</v>
      </c>
      <c r="E1" s="12" t="s">
        <v>3</v>
      </c>
      <c r="F1" s="12"/>
      <c r="G1" s="12"/>
      <c r="H1" s="12"/>
      <c r="I1" s="13"/>
      <c r="J1" s="13" t="s">
        <v>18</v>
      </c>
    </row>
    <row r="2" spans="1:10">
      <c r="A2" s="15"/>
      <c r="B2" s="1"/>
      <c r="C2" s="1"/>
      <c r="D2" s="1"/>
      <c r="E2" s="1"/>
      <c r="F2" s="1"/>
    </row>
    <row r="3" spans="1:10" ht="26.25">
      <c r="A3" s="16" t="s">
        <v>26</v>
      </c>
      <c r="B3" s="21">
        <v>73</v>
      </c>
      <c r="C3" s="6"/>
      <c r="D3" s="6">
        <f>B3</f>
        <v>73</v>
      </c>
      <c r="E3" s="4" t="s">
        <v>13</v>
      </c>
      <c r="F3" s="4">
        <f>D3*25</f>
        <v>1825</v>
      </c>
      <c r="G3" s="4"/>
      <c r="H3" s="4"/>
      <c r="I3" s="5"/>
      <c r="J3" s="7">
        <f>LOOKUP(B3,{0;30;50;67;81;92},{6;5;4;3;2;1})</f>
        <v>3</v>
      </c>
    </row>
    <row r="4" spans="1:10" ht="26.25">
      <c r="A4" s="16" t="s">
        <v>1</v>
      </c>
      <c r="B4" s="21">
        <v>58</v>
      </c>
      <c r="C4" s="6"/>
      <c r="D4" s="6">
        <f>B4</f>
        <v>58</v>
      </c>
      <c r="E4" s="4" t="s">
        <v>14</v>
      </c>
      <c r="F4" s="4">
        <f>D4*10</f>
        <v>580</v>
      </c>
      <c r="G4" s="4"/>
      <c r="H4" s="4"/>
      <c r="I4" s="5"/>
      <c r="J4" s="7">
        <f>LOOKUP(B4,{0;30;50;67;81;92},{6;5;4;3;2;1})</f>
        <v>4</v>
      </c>
    </row>
    <row r="5" spans="1:10">
      <c r="A5" s="15"/>
      <c r="B5" s="22"/>
      <c r="C5" s="6"/>
      <c r="D5" s="6"/>
      <c r="E5" s="4"/>
      <c r="F5" s="4"/>
      <c r="G5" s="4"/>
      <c r="H5" s="4"/>
      <c r="I5" s="5"/>
      <c r="J5" s="8"/>
    </row>
    <row r="6" spans="1:10">
      <c r="A6" s="15" t="s">
        <v>5</v>
      </c>
      <c r="B6" s="22"/>
      <c r="C6" s="6"/>
      <c r="D6" s="6"/>
      <c r="E6" s="4" t="s">
        <v>10</v>
      </c>
      <c r="F6" s="4">
        <f>F3+F4</f>
        <v>2405</v>
      </c>
      <c r="G6" s="4" t="s">
        <v>11</v>
      </c>
      <c r="H6" s="4">
        <f>F6/35</f>
        <v>68.714285714285708</v>
      </c>
      <c r="I6" s="5"/>
      <c r="J6" s="7">
        <f>LOOKUP(H6,{0;30;50;67;81;92},{6;5;4;3;2;1})</f>
        <v>3</v>
      </c>
    </row>
    <row r="7" spans="1:10">
      <c r="A7" s="15"/>
      <c r="B7" s="22"/>
      <c r="C7" s="6"/>
      <c r="D7" s="6"/>
      <c r="E7" s="4"/>
      <c r="F7" s="4"/>
      <c r="G7" s="4"/>
      <c r="H7" s="4"/>
      <c r="I7" s="5"/>
      <c r="J7" s="8"/>
    </row>
    <row r="8" spans="1:10">
      <c r="A8" s="14" t="s">
        <v>6</v>
      </c>
      <c r="B8" s="22"/>
      <c r="C8" s="6"/>
      <c r="D8" s="6"/>
      <c r="E8" s="4"/>
      <c r="F8" s="4"/>
      <c r="G8" s="4"/>
      <c r="H8" s="4"/>
      <c r="I8" s="5"/>
      <c r="J8" s="8"/>
    </row>
    <row r="9" spans="1:10">
      <c r="A9" s="15"/>
      <c r="B9" s="22"/>
      <c r="C9" s="6"/>
      <c r="D9" s="6"/>
      <c r="E9" s="4"/>
      <c r="F9" s="4"/>
      <c r="G9" s="4"/>
      <c r="H9" s="4"/>
      <c r="I9" s="5"/>
      <c r="J9" s="8"/>
    </row>
    <row r="10" spans="1:10" ht="26.25">
      <c r="A10" s="16" t="s">
        <v>7</v>
      </c>
      <c r="B10" s="21">
        <v>80</v>
      </c>
      <c r="C10" s="6"/>
      <c r="D10" s="6">
        <f>B10</f>
        <v>80</v>
      </c>
      <c r="E10" s="4" t="s">
        <v>15</v>
      </c>
      <c r="F10" s="4">
        <f>D10*30</f>
        <v>2400</v>
      </c>
      <c r="G10" s="4"/>
      <c r="H10" s="4"/>
      <c r="I10" s="5"/>
      <c r="J10" s="7">
        <f>LOOKUP(D10,{0;30;50;67;81;92},{6;5;4;3;2;1})</f>
        <v>3</v>
      </c>
    </row>
    <row r="11" spans="1:10" ht="26.25">
      <c r="A11" s="16" t="s">
        <v>8</v>
      </c>
      <c r="B11" s="21">
        <v>40</v>
      </c>
      <c r="C11" s="6"/>
      <c r="D11" s="6">
        <f>B11</f>
        <v>40</v>
      </c>
      <c r="E11" s="4" t="s">
        <v>17</v>
      </c>
      <c r="F11" s="4">
        <f>D11*25</f>
        <v>1000</v>
      </c>
      <c r="G11" s="4"/>
      <c r="H11" s="4"/>
      <c r="I11" s="5"/>
      <c r="J11" s="7">
        <f>LOOKUP(D11,{0;30;50;67;81;92},{6;5;4;3;2;1})</f>
        <v>5</v>
      </c>
    </row>
    <row r="12" spans="1:10" ht="20.65" customHeight="1">
      <c r="A12" s="15" t="s">
        <v>9</v>
      </c>
      <c r="B12" s="21">
        <v>45</v>
      </c>
      <c r="C12" s="6"/>
      <c r="D12" s="6">
        <f>B12</f>
        <v>45</v>
      </c>
      <c r="E12" s="4" t="s">
        <v>14</v>
      </c>
      <c r="F12" s="4">
        <f>D12*10</f>
        <v>450</v>
      </c>
      <c r="G12" s="4"/>
      <c r="H12" s="4"/>
      <c r="I12" s="5"/>
      <c r="J12" s="7">
        <f>LOOKUP(D12,{0;30;50;67;81;92},{6;5;4;3;2;1})</f>
        <v>5</v>
      </c>
    </row>
    <row r="13" spans="1:10">
      <c r="A13" s="15"/>
      <c r="B13" s="4"/>
      <c r="C13" s="4"/>
      <c r="D13" s="4"/>
      <c r="E13" s="4"/>
      <c r="F13" s="4"/>
      <c r="G13" s="4"/>
      <c r="H13" s="4"/>
      <c r="I13" s="5"/>
      <c r="J13" s="8"/>
    </row>
    <row r="14" spans="1:10">
      <c r="A14" s="15" t="s">
        <v>16</v>
      </c>
      <c r="B14" s="4"/>
      <c r="C14" s="4"/>
      <c r="D14" s="4"/>
      <c r="E14" s="4" t="s">
        <v>10</v>
      </c>
      <c r="F14" s="4">
        <f>F10+F11+F12</f>
        <v>3850</v>
      </c>
      <c r="G14" s="4" t="s">
        <v>12</v>
      </c>
      <c r="H14" s="4">
        <f>F14/65</f>
        <v>59.230769230769234</v>
      </c>
      <c r="I14" s="5"/>
      <c r="J14" s="7">
        <f>LOOKUP(H14,{0;30;50;67;81;92},{6;5;4;3;2;1})</f>
        <v>4</v>
      </c>
    </row>
    <row r="15" spans="1:10">
      <c r="A15" s="15"/>
      <c r="B15" s="4"/>
      <c r="C15" s="4"/>
      <c r="D15" s="4"/>
      <c r="E15" s="4"/>
      <c r="F15" s="4"/>
      <c r="G15" s="4"/>
      <c r="H15" s="4"/>
      <c r="I15" s="5"/>
      <c r="J15" s="8"/>
    </row>
    <row r="16" spans="1:10">
      <c r="A16" s="14" t="s">
        <v>27</v>
      </c>
      <c r="B16" s="4"/>
      <c r="C16" s="4"/>
      <c r="D16" s="4"/>
      <c r="E16" s="4"/>
      <c r="F16" s="18">
        <f>(F6+F14)/100</f>
        <v>62.55</v>
      </c>
      <c r="G16" s="4"/>
      <c r="H16" s="4"/>
      <c r="I16" s="5"/>
      <c r="J16" s="7">
        <f>LOOKUP(F16,{0;30;50;67;81;92},{6;5;4;3;2;1})</f>
        <v>4</v>
      </c>
    </row>
    <row r="17" spans="1:9">
      <c r="A17" s="15"/>
      <c r="B17" s="1"/>
      <c r="C17" s="1"/>
      <c r="D17" s="1"/>
      <c r="E17" s="1"/>
      <c r="F17" s="1"/>
    </row>
    <row r="18" spans="1:9" ht="15.4">
      <c r="A18" s="15" t="s">
        <v>22</v>
      </c>
      <c r="B18" s="3">
        <f>COUNTIF(B10:B12,"&lt;50")</f>
        <v>2</v>
      </c>
      <c r="C18" s="1"/>
      <c r="D18" s="1"/>
      <c r="E18" s="1"/>
      <c r="F18" s="1"/>
    </row>
    <row r="19" spans="1:9" ht="15.4">
      <c r="A19" s="15" t="s">
        <v>23</v>
      </c>
      <c r="B19" s="3">
        <f>COUNTIF(B10:B12,"&lt;30")</f>
        <v>0</v>
      </c>
      <c r="C19" s="1"/>
      <c r="D19" s="1"/>
      <c r="E19" s="1"/>
      <c r="F19" s="1"/>
    </row>
    <row r="20" spans="1:9">
      <c r="A20" s="15"/>
      <c r="B20" s="1"/>
      <c r="C20" s="1"/>
      <c r="D20" s="1"/>
      <c r="E20" s="1"/>
      <c r="F20" s="1"/>
    </row>
    <row r="21" spans="1:9">
      <c r="A21" s="14" t="s">
        <v>19</v>
      </c>
    </row>
    <row r="22" spans="1:9">
      <c r="A22" s="15"/>
    </row>
    <row r="23" spans="1:9">
      <c r="A23" s="15" t="s">
        <v>20</v>
      </c>
      <c r="B23" s="9" t="str">
        <f>IF(F16&lt;50,"Nein","Ja")</f>
        <v>Ja</v>
      </c>
    </row>
    <row r="24" spans="1:9">
      <c r="A24" s="15"/>
      <c r="B24" s="10"/>
    </row>
    <row r="25" spans="1:9">
      <c r="A25" s="15" t="s">
        <v>28</v>
      </c>
      <c r="B25" s="9" t="str">
        <f>IF(H14&lt;50,"Nein","Ja")</f>
        <v>Ja</v>
      </c>
    </row>
    <row r="26" spans="1:9">
      <c r="A26" s="15"/>
      <c r="B26" s="10"/>
    </row>
    <row r="27" spans="1:9" ht="15.4">
      <c r="A27" s="15" t="s">
        <v>21</v>
      </c>
      <c r="B27" s="9" t="str">
        <f>IF(B18&lt;2,"Ja","Nein")</f>
        <v>Nein</v>
      </c>
      <c r="I27" s="2"/>
    </row>
    <row r="28" spans="1:9">
      <c r="A28" s="15"/>
      <c r="B28" s="10"/>
    </row>
    <row r="29" spans="1:9">
      <c r="A29" s="15" t="s">
        <v>24</v>
      </c>
      <c r="B29" s="9" t="str">
        <f>IF(B19&gt;0,"Nein","Ja")</f>
        <v>Ja</v>
      </c>
    </row>
    <row r="30" spans="1:9">
      <c r="A30" s="15"/>
      <c r="B30" s="10"/>
    </row>
    <row r="31" spans="1:9">
      <c r="A31" s="15" t="s">
        <v>25</v>
      </c>
      <c r="B31" s="11" t="str">
        <f>IF((COUNTIF(B23:B29,"Nein"))&gt;0,"Nein","Ja")</f>
        <v>Nein</v>
      </c>
      <c r="F31">
        <f>COUNTIF(B23:B29,"Nein")</f>
        <v>1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6DEB-E768-4FBF-B4E8-5305888BE2A0}">
  <dimension ref="A1:E2"/>
  <sheetViews>
    <sheetView workbookViewId="0">
      <selection activeCell="C15" sqref="C15"/>
    </sheetView>
  </sheetViews>
  <sheetFormatPr baseColWidth="10" defaultRowHeight="13.15"/>
  <cols>
    <col min="1" max="1" width="20.6640625" customWidth="1"/>
    <col min="2" max="2" width="21.6640625" customWidth="1"/>
  </cols>
  <sheetData>
    <row r="1" spans="1:5" ht="26.25">
      <c r="A1" s="19" t="s">
        <v>29</v>
      </c>
      <c r="B1" s="19" t="s">
        <v>30</v>
      </c>
      <c r="C1" s="19" t="s">
        <v>31</v>
      </c>
      <c r="D1" s="17"/>
      <c r="E1" s="19" t="s">
        <v>32</v>
      </c>
    </row>
    <row r="2" spans="1:5">
      <c r="A2" s="1">
        <v>49</v>
      </c>
      <c r="B2" s="1">
        <v>57</v>
      </c>
      <c r="C2" s="20">
        <f>(A2*2+B2)/3</f>
        <v>51.666666666666664</v>
      </c>
      <c r="E2" s="7">
        <f>LOOKUP(C2,{0;30;50;67;81;92},{6;5;4;3;2;1})</f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</vt:lpstr>
      <vt:lpstr>Ergänzungsprüfung</vt:lpstr>
    </vt:vector>
  </TitlesOfParts>
  <Company>ZKN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Behring, DBA, LL.M., Michael</dc:creator>
  <cp:lastModifiedBy>Behring, DBA, LL.M., Michael</cp:lastModifiedBy>
  <dcterms:created xsi:type="dcterms:W3CDTF">2022-10-04T07:07:54Z</dcterms:created>
  <dcterms:modified xsi:type="dcterms:W3CDTF">2022-10-04T14:09:09Z</dcterms:modified>
</cp:coreProperties>
</file>